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<sst xmlns="http://schemas.openxmlformats.org/spreadsheetml/2006/main" count="48" uniqueCount="43">
  <si>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24' Muroa calc sheet</t>
  </si>
  <si>
    <t>Assumes a square Bolger style hull, flat bottom and plumb sides</t>
  </si>
  <si>
    <t>Assumes hull sides 2' high, 4 bulkheads of 1/2” ply, deck and sole area = bottom area</t>
  </si>
  <si>
    <t>Assumes square stringers full length at all four corners</t>
  </si>
  <si>
    <t>in ft</t>
  </si>
  <si>
    <t>in ft^2</t>
  </si>
  <si>
    <t>in sheets of ply</t>
  </si>
  <si>
    <t>Beam at CL?</t>
  </si>
  <si>
    <t>Area of sides:</t>
  </si>
  <si>
    <t>in inches</t>
  </si>
  <si>
    <t>Thickness of sides?</t>
  </si>
  <si>
    <t>Area of bottom and sole:</t>
  </si>
  <si>
    <t>Thickness of bottom, deck and sole?</t>
  </si>
  <si>
    <t>Stringer dimensions?</t>
  </si>
  <si>
    <t>Length of stringers</t>
  </si>
  <si>
    <t>weight of stringers</t>
  </si>
  <si>
    <t>Weight of hull:</t>
  </si>
  <si>
    <t>Volume of wood in akas:</t>
  </si>
  <si>
    <t xml:space="preserve">Weight of ply and pine in lb/ft^3 </t>
  </si>
  <si>
    <t>weight of akas in lb:</t>
  </si>
  <si>
    <t>Assume 16' ama of approx 600 lb displacement.</t>
  </si>
  <si>
    <t>Assume 3 akas of 2x6 tapering to 2x3 top and bottom with 1x4 to make I beam</t>
  </si>
  <si>
    <t>Assume half of aka weight is carried by vaka</t>
  </si>
  <si>
    <t>Assume 12' beam</t>
  </si>
  <si>
    <t>weight of rig:</t>
  </si>
  <si>
    <t>weight of bulkheads:</t>
  </si>
  <si>
    <t>total weight of boat carried by vaka:</t>
  </si>
  <si>
    <t>Sail area of a 20' x 20' x 20' triangle:</t>
  </si>
  <si>
    <t>Rocker:</t>
  </si>
  <si>
    <t>Draft:</t>
  </si>
  <si>
    <t>Freeboard in inches at CL:</t>
  </si>
  <si>
    <t>LWL:</t>
  </si>
  <si>
    <t>Freeboard in inches at bow:</t>
  </si>
  <si>
    <t>wetted surface of bottom in ft^2:</t>
  </si>
  <si>
    <t>in ft^3</t>
  </si>
  <si>
    <t>Volume of 1” at specified draft:</t>
  </si>
  <si>
    <t>wetted surface of sides in ft^2:</t>
  </si>
  <si>
    <t>in lb</t>
  </si>
  <si>
    <t>displacement of 1” at specified draft</t>
  </si>
  <si>
    <t>total wetted surface in ft^2:</t>
  </si>
  <si>
    <t>volume at specified draft in ft^3:</t>
  </si>
  <si>
    <t>displacement:</t>
  </si>
  <si>
    <t>payload: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</si>
</sst>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0"/>
  </numFmts>
  <fonts count="1"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0" borderId="0" xfId="0" applyAlignment="1">
      <alignment/>
    </xf>
    <xf numFmtId="166" fontId="0" fillId="2" borderId="0" xfId="0" applyNumberFormat="1" applyFill="1" applyAlignment="1">
      <alignment/>
    </xf>
    <xf numFmtId="164" fontId="0" fillId="0" borderId="0" xfId="0" applyFill="1" applyAlignment="1">
      <alignment/>
    </xf>
    <xf numFmtId="164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3">
      <selection activeCell="A24" sqref="A24"/>
    </sheetView>
  </sheetViews>
  <sheetFormatPr defaultColWidth="12.57421875" defaultRowHeight="12.75"/>
  <cols>
    <col min="1" max="1" width="37.00390625" style="0" customWidth="1"/>
    <col min="2" max="2" width="13.140625" style="0" customWidth="1"/>
    <col min="3" max="3" width="14.00390625" style="0" customWidth="1"/>
    <col min="4" max="4" width="33.28125" style="0" customWidth="1"/>
    <col min="5" max="16384" width="11.57421875" style="0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7" spans="2:6" ht="12.75">
      <c r="B7" t="s">
        <v>4</v>
      </c>
      <c r="E7" t="s">
        <v>5</v>
      </c>
      <c r="F7" t="s">
        <v>6</v>
      </c>
    </row>
    <row r="8" spans="1:6" ht="12.75">
      <c r="A8" t="s">
        <v>7</v>
      </c>
      <c r="B8" s="1">
        <v>2</v>
      </c>
      <c r="D8" t="s">
        <v>8</v>
      </c>
      <c r="E8" s="2">
        <f>24*2*2</f>
        <v>96</v>
      </c>
      <c r="F8" s="2">
        <f>E8/32</f>
        <v>3</v>
      </c>
    </row>
    <row r="9" ht="12.75">
      <c r="B9" t="s">
        <v>9</v>
      </c>
    </row>
    <row r="10" spans="1:6" ht="12.75">
      <c r="A10" t="s">
        <v>10</v>
      </c>
      <c r="B10" s="1">
        <v>0.375</v>
      </c>
      <c r="D10" t="s">
        <v>11</v>
      </c>
      <c r="E10" s="2">
        <f>24*B8*0.5</f>
        <v>24</v>
      </c>
      <c r="F10" s="2">
        <f>E10/32</f>
        <v>0.75</v>
      </c>
    </row>
    <row r="11" ht="12.75">
      <c r="B11" t="s">
        <v>9</v>
      </c>
    </row>
    <row r="12" spans="1:2" ht="12.75">
      <c r="A12" t="s">
        <v>12</v>
      </c>
      <c r="B12" s="3">
        <v>0.5</v>
      </c>
    </row>
    <row r="13" ht="12.75">
      <c r="B13" t="s">
        <v>9</v>
      </c>
    </row>
    <row r="14" spans="1:5" ht="12.75">
      <c r="A14" t="s">
        <v>13</v>
      </c>
      <c r="B14" s="1">
        <v>1</v>
      </c>
      <c r="D14" t="s">
        <v>14</v>
      </c>
      <c r="E14" s="2">
        <f>24*4</f>
        <v>96</v>
      </c>
    </row>
    <row r="16" spans="4:5" ht="12.75">
      <c r="D16" t="s">
        <v>15</v>
      </c>
      <c r="E16" s="2">
        <f>(E14*B14/12*B14/12)*B21</f>
        <v>26.666666666666664</v>
      </c>
    </row>
    <row r="18" spans="4:5" ht="12.75">
      <c r="D18" t="s">
        <v>16</v>
      </c>
      <c r="E18" s="2">
        <f>F8*B10*100+F10*2*B12*100+E16</f>
        <v>214.16666666666666</v>
      </c>
    </row>
    <row r="19" ht="12.75">
      <c r="E19" t="s">
        <v>5</v>
      </c>
    </row>
    <row r="20" spans="4:5" ht="12.75">
      <c r="D20" t="s">
        <v>17</v>
      </c>
      <c r="E20" s="2">
        <f>3*2/12*12*(3/12+6/12)/2+6*12*1/12*4/12</f>
        <v>4.25</v>
      </c>
    </row>
    <row r="21" spans="1:2" ht="12.75">
      <c r="A21" t="s">
        <v>18</v>
      </c>
      <c r="B21">
        <v>40</v>
      </c>
    </row>
    <row r="22" spans="4:5" ht="12.75">
      <c r="D22" t="s">
        <v>19</v>
      </c>
      <c r="E22" s="2">
        <f>E20*B21</f>
        <v>170</v>
      </c>
    </row>
    <row r="23" ht="12.75">
      <c r="A23" t="s">
        <v>20</v>
      </c>
    </row>
    <row r="24" ht="12.75">
      <c r="A24" t="s">
        <v>21</v>
      </c>
    </row>
    <row r="25" ht="12.75">
      <c r="A25" t="s">
        <v>22</v>
      </c>
    </row>
    <row r="26" spans="1:5" ht="12.75">
      <c r="A26" t="s">
        <v>23</v>
      </c>
      <c r="D26" t="s">
        <v>24</v>
      </c>
      <c r="E26" s="1">
        <v>60</v>
      </c>
    </row>
    <row r="27" ht="12.75">
      <c r="E27" s="4"/>
    </row>
    <row r="28" spans="4:5" ht="12.75">
      <c r="D28" t="s">
        <v>25</v>
      </c>
      <c r="E28" s="4">
        <f>4*2*B8*0.5/12*B21</f>
        <v>26.666666666666664</v>
      </c>
    </row>
    <row r="29" ht="12.75">
      <c r="E29" s="4"/>
    </row>
    <row r="30" ht="12.75">
      <c r="E30" s="4"/>
    </row>
    <row r="32" spans="4:5" ht="12.75">
      <c r="D32" t="s">
        <v>26</v>
      </c>
      <c r="E32" s="2">
        <f>E18+E22/2+E26+E28</f>
        <v>385.8333333333333</v>
      </c>
    </row>
    <row r="34" spans="1:2" ht="12.75">
      <c r="A34" t="s">
        <v>27</v>
      </c>
      <c r="B34" s="2">
        <f>(30000)^0.5</f>
        <v>173.20508075688772</v>
      </c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4"/>
      <c r="B38" s="4" t="s">
        <v>9</v>
      </c>
      <c r="C38" s="4"/>
      <c r="D38" s="4"/>
      <c r="E38" s="4"/>
      <c r="F38" s="4"/>
      <c r="G38" s="4"/>
      <c r="H38" s="4"/>
    </row>
    <row r="39" spans="1:8" ht="12.75">
      <c r="A39" t="s">
        <v>28</v>
      </c>
      <c r="B39" s="1">
        <v>12</v>
      </c>
      <c r="C39" s="4"/>
      <c r="D39" s="4"/>
      <c r="E39" s="4"/>
      <c r="F39" s="4"/>
      <c r="G39" s="4"/>
      <c r="H39" s="4"/>
    </row>
    <row r="40" ht="12.75">
      <c r="B40" t="s">
        <v>9</v>
      </c>
    </row>
    <row r="41" spans="1:5" ht="12.75">
      <c r="A41" t="s">
        <v>29</v>
      </c>
      <c r="B41" s="1">
        <v>10</v>
      </c>
      <c r="D41" t="s">
        <v>30</v>
      </c>
      <c r="E41" s="2">
        <f>24-B41</f>
        <v>14</v>
      </c>
    </row>
    <row r="43" spans="1:5" ht="12.75">
      <c r="A43" t="s">
        <v>31</v>
      </c>
      <c r="B43" s="2">
        <f>(B41/12)*24</f>
        <v>20</v>
      </c>
      <c r="D43" t="s">
        <v>32</v>
      </c>
      <c r="E43" s="2">
        <f>24+B39-B41</f>
        <v>26</v>
      </c>
    </row>
    <row r="45" spans="1:5" ht="12.75">
      <c r="A45" t="s">
        <v>33</v>
      </c>
      <c r="B45" s="2">
        <f>B43*(B8+(B41/B39)*B8)/2</f>
        <v>36.66666666666667</v>
      </c>
      <c r="E45" t="s">
        <v>34</v>
      </c>
    </row>
    <row r="46" spans="4:5" ht="12.75">
      <c r="D46" t="s">
        <v>35</v>
      </c>
      <c r="E46" s="2">
        <f>B45/12</f>
        <v>3.055555555555556</v>
      </c>
    </row>
    <row r="47" spans="1:5" ht="12.75">
      <c r="A47" t="s">
        <v>36</v>
      </c>
      <c r="B47" s="2">
        <f>(B41/12)*B43</f>
        <v>16.666666666666668</v>
      </c>
      <c r="E47" t="s">
        <v>37</v>
      </c>
    </row>
    <row r="48" spans="4:5" ht="12.75">
      <c r="D48" t="s">
        <v>38</v>
      </c>
      <c r="E48" s="2">
        <f>E46*60</f>
        <v>183.33333333333334</v>
      </c>
    </row>
    <row r="49" spans="1:2" ht="12.75">
      <c r="A49" t="s">
        <v>39</v>
      </c>
      <c r="B49" s="2">
        <f>B45+B47</f>
        <v>53.33333333333334</v>
      </c>
    </row>
    <row r="51" spans="1:2" ht="12.75">
      <c r="A51" t="s">
        <v>40</v>
      </c>
      <c r="B51" s="2">
        <f>B45*B41/12</f>
        <v>30.55555555555556</v>
      </c>
    </row>
    <row r="53" spans="1:2" ht="12.75">
      <c r="A53" t="s">
        <v>41</v>
      </c>
      <c r="B53" s="2">
        <f>B51*60</f>
        <v>1833.3333333333337</v>
      </c>
    </row>
    <row r="55" spans="1:2" ht="12.75">
      <c r="A55" t="s">
        <v>42</v>
      </c>
      <c r="B55" s="2">
        <f>B53-E32</f>
        <v>1447.5000000000005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2009-03-14T20:45:24Z</dcterms:created>
  <dcterms:modified xsi:type="dcterms:W3CDTF">2009-03-14T22:00:22Z</dcterms:modified>
  <cp:category/>
  <cp:version/>
  <cp:contentType/>
  <cp:contentStatus/>
  <cp:revision>2</cp:revision>
</cp:coreProperties>
</file>